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работы" sheetId="5" r:id="rId1"/>
  </sheets>
  <definedNames>
    <definedName name="_xlnm.Print_Titles" localSheetId="0">работы!$5:$7</definedName>
    <definedName name="_xlnm.Print_Area" localSheetId="0">работы!$A$1:$E$37</definedName>
  </definedNames>
  <calcPr calcId="145621"/>
</workbook>
</file>

<file path=xl/calcChain.xml><?xml version="1.0" encoding="utf-8"?>
<calcChain xmlns="http://schemas.openxmlformats.org/spreadsheetml/2006/main">
  <c r="E33" i="5" l="1"/>
  <c r="E35" i="5" s="1"/>
  <c r="E37" i="5"/>
  <c r="D37" i="5"/>
  <c r="D33" i="5"/>
  <c r="D35" i="5" s="1"/>
  <c r="E16" i="5" l="1"/>
  <c r="D16" i="5"/>
  <c r="E10" i="5" l="1"/>
  <c r="E11" i="5" s="1"/>
  <c r="D10" i="5"/>
  <c r="D11" i="5" s="1"/>
  <c r="E14" i="5" l="1"/>
  <c r="D12" i="5"/>
  <c r="E12" i="5"/>
  <c r="D15" i="5" l="1"/>
  <c r="E15" i="5"/>
  <c r="E13" i="5"/>
  <c r="D13" i="5"/>
  <c r="D19" i="5" s="1"/>
  <c r="E18" i="5" l="1"/>
  <c r="D18" i="5"/>
  <c r="D20" i="5" s="1"/>
  <c r="E19" i="5"/>
  <c r="E20" i="5" l="1"/>
  <c r="E22" i="5" s="1"/>
  <c r="E23" i="5" s="1"/>
  <c r="E29" i="5" s="1"/>
  <c r="D22" i="5"/>
  <c r="E25" i="5" l="1"/>
  <c r="E27" i="5"/>
  <c r="D23" i="5"/>
  <c r="D29" i="5" s="1"/>
  <c r="E31" i="5" l="1"/>
  <c r="D25" i="5"/>
  <c r="D27" i="5"/>
  <c r="D31" i="5" l="1"/>
</calcChain>
</file>

<file path=xl/sharedStrings.xml><?xml version="1.0" encoding="utf-8"?>
<sst xmlns="http://schemas.openxmlformats.org/spreadsheetml/2006/main" count="55" uniqueCount="40">
  <si>
    <t>№ п/п</t>
  </si>
  <si>
    <t>Показатель</t>
  </si>
  <si>
    <t>Ед.измерения</t>
  </si>
  <si>
    <t>ставка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</si>
  <si>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</si>
  <si>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</si>
  <si>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</si>
  <si>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</si>
  <si>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</si>
  <si>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</si>
  <si>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</si>
  <si>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</si>
  <si>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</si>
  <si>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</si>
  <si>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</si>
  <si>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</si>
  <si>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</si>
  <si>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</si>
  <si>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</si>
  <si>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</si>
  <si>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город</t>
  </si>
  <si>
    <t>село</t>
  </si>
  <si>
    <t>Количество ставок учителей на 1 час мероприятия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</si>
  <si>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</si>
  <si>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</si>
  <si>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6,9 % от ФОТ учителей</t>
  </si>
  <si>
    <t xml:space="preserve">5,1 % от ФОТ учителей </t>
  </si>
  <si>
    <t>К=2,2*8489/7500=2,5) % от ФОТ учителей</t>
  </si>
  <si>
    <t>Объем муниицпального задания принят по общеобразовательной организации с максимальным объемом муниципального задания (МБОУ СОШ №9=104 чел.)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</si>
  <si>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</si>
  <si>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</si>
  <si>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</si>
  <si>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</si>
  <si>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</si>
  <si>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Общеобразовательные организации -при организации и проведению олимпиад, конкурсов, мероприятий, направленных на выявление и развитие у обучающихся интеллектуальных и творческих способностей,  способностей к занятиям  физической культурой и спортом, интереса к научной (научно-исследовательской)  деятельности, творческой деятельности, физкультурно-спортивной деятельности</t>
  </si>
  <si>
    <t>Размер заработной платы в соответствии со ставкой заработной платы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</si>
  <si>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</si>
  <si>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</si>
  <si>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</si>
  <si>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Приложение №55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</si>
</sst>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="72" zoomScaleNormal="90" zoomScaleSheetLayoutView="72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E2" sqref="E2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7.85546875" style="2" customWidth="1"/>
    <col min="4" max="4" width="18.28515625" style="2" customWidth="1"/>
    <col min="5" max="5" width="24.42578125" style="2" customWidth="1"/>
    <col min="6" max="16384" width="9.140625" style="2"/>
  </cols>
  <sheetData>
    <row r="1" spans="1:15" ht="18.75" x14ac:dyDescent="0.3">
      <c r="E1" s="3" t="s">
        <v>39</v>
      </c>
      <c r="F1" s="3"/>
      <c r="G1" s="3"/>
      <c r="H1" s="3"/>
      <c r="I1" s="3"/>
    </row>
    <row r="2" spans="1:15" s="4" customFormat="1" ht="18.75" x14ac:dyDescent="0.3">
      <c r="K2" s="3"/>
      <c r="L2" s="3"/>
      <c r="M2" s="3"/>
      <c r="N2" s="3"/>
      <c r="O2" s="3"/>
    </row>
    <row r="3" spans="1:15" s="4" customFormat="1" ht="101.25" customHeight="1" x14ac:dyDescent="0.3">
      <c r="A3" s="24" t="s">
        <v>34</v>
      </c>
      <c r="B3" s="24"/>
      <c r="C3" s="24"/>
      <c r="D3" s="24"/>
      <c r="E3" s="24"/>
      <c r="F3" s="5"/>
      <c r="G3" s="5"/>
      <c r="H3" s="5"/>
      <c r="I3" s="5"/>
      <c r="J3" s="5"/>
      <c r="K3" s="5"/>
      <c r="L3" s="5"/>
      <c r="M3" s="5"/>
      <c r="N3" s="5"/>
      <c r="O3" s="5"/>
    </row>
    <row r="5" spans="1:15" ht="15" customHeight="1" x14ac:dyDescent="0.25">
      <c r="A5" s="27" t="s">
        <v>0</v>
      </c>
      <c r="B5" s="30" t="s">
        <v>1</v>
      </c>
      <c r="C5" s="30" t="s">
        <v>2</v>
      </c>
      <c r="D5" s="31" t="s">
        <v>6</v>
      </c>
      <c r="E5" s="31"/>
    </row>
    <row r="6" spans="1:15" ht="15" customHeight="1" x14ac:dyDescent="0.25">
      <c r="A6" s="28"/>
      <c r="B6" s="30"/>
      <c r="C6" s="30"/>
      <c r="D6" s="27" t="s">
        <v>20</v>
      </c>
      <c r="E6" s="32" t="s">
        <v>21</v>
      </c>
    </row>
    <row r="7" spans="1:15" ht="30" customHeight="1" x14ac:dyDescent="0.25">
      <c r="A7" s="29"/>
      <c r="B7" s="30"/>
      <c r="C7" s="30"/>
      <c r="D7" s="29"/>
      <c r="E7" s="33"/>
    </row>
    <row r="8" spans="1:15" ht="30" customHeight="1" x14ac:dyDescent="0.25">
      <c r="A8" s="10"/>
      <c r="B8" s="34" t="s">
        <v>5</v>
      </c>
      <c r="C8" s="35"/>
      <c r="D8" s="11"/>
      <c r="E8" s="11"/>
    </row>
    <row r="9" spans="1:15" ht="30" customHeight="1" x14ac:dyDescent="0.25">
      <c r="A9" s="10">
        <v>1</v>
      </c>
      <c r="B9" s="12" t="s">
        <v>19</v>
      </c>
      <c r="C9" s="13" t="s">
        <v>18</v>
      </c>
      <c r="D9" s="14">
        <v>18</v>
      </c>
      <c r="E9" s="15">
        <v>18</v>
      </c>
    </row>
    <row r="10" spans="1:15" ht="43.5" customHeight="1" x14ac:dyDescent="0.25">
      <c r="A10" s="16">
        <v>2</v>
      </c>
      <c r="B10" s="17" t="s">
        <v>22</v>
      </c>
      <c r="C10" s="16" t="s">
        <v>3</v>
      </c>
      <c r="D10" s="16">
        <f>ROUND(1/18,2)</f>
        <v>0.06</v>
      </c>
      <c r="E10" s="16">
        <f>ROUND(1/18,2)</f>
        <v>0.06</v>
      </c>
    </row>
    <row r="11" spans="1:15" ht="45" x14ac:dyDescent="0.25">
      <c r="A11" s="10">
        <v>3</v>
      </c>
      <c r="B11" s="17" t="s">
        <v>35</v>
      </c>
      <c r="C11" s="16" t="s">
        <v>4</v>
      </c>
      <c r="D11" s="18">
        <f>ROUND(8621*D10,2)</f>
        <v>517.26</v>
      </c>
      <c r="E11" s="18">
        <f>ROUND(8621*E10,2)</f>
        <v>517.26</v>
      </c>
    </row>
    <row r="12" spans="1:15" ht="60" x14ac:dyDescent="0.25">
      <c r="A12" s="16">
        <v>4</v>
      </c>
      <c r="B12" s="17" t="s">
        <v>36</v>
      </c>
      <c r="C12" s="16" t="s">
        <v>4</v>
      </c>
      <c r="D12" s="18">
        <f>ROUND(D11*0.3,2)</f>
        <v>155.18</v>
      </c>
      <c r="E12" s="18">
        <f t="shared" ref="E12" si="0">ROUND(E11*0.3,2)</f>
        <v>155.18</v>
      </c>
    </row>
    <row r="13" spans="1:15" ht="75" x14ac:dyDescent="0.25">
      <c r="A13" s="10">
        <v>5</v>
      </c>
      <c r="B13" s="17" t="s">
        <v>37</v>
      </c>
      <c r="C13" s="16" t="s">
        <v>4</v>
      </c>
      <c r="D13" s="18">
        <f>ROUND((D11+D12)*0.3,2)</f>
        <v>201.73</v>
      </c>
      <c r="E13" s="18">
        <f t="shared" ref="E13" si="1">ROUND((E11+E12)*0.3,2)</f>
        <v>201.73</v>
      </c>
    </row>
    <row r="14" spans="1:15" ht="60" x14ac:dyDescent="0.25">
      <c r="A14" s="16">
        <v>6</v>
      </c>
      <c r="B14" s="17" t="s">
        <v>38</v>
      </c>
      <c r="C14" s="16" t="s">
        <v>4</v>
      </c>
      <c r="D14" s="18"/>
      <c r="E14" s="18">
        <f>ROUND(E11*0.25,2)</f>
        <v>129.32</v>
      </c>
    </row>
    <row r="15" spans="1:15" ht="45" x14ac:dyDescent="0.25">
      <c r="A15" s="10">
        <v>7</v>
      </c>
      <c r="B15" s="17" t="s">
        <v>7</v>
      </c>
      <c r="C15" s="16" t="s">
        <v>4</v>
      </c>
      <c r="D15" s="18">
        <f>ROUND((D11+D12)*0.2,2)</f>
        <v>134.49</v>
      </c>
      <c r="E15" s="18">
        <f t="shared" ref="E15" si="2">ROUND((E11+E12)*0.2,2)</f>
        <v>134.49</v>
      </c>
    </row>
    <row r="16" spans="1:15" ht="63" customHeight="1" x14ac:dyDescent="0.25">
      <c r="A16" s="16">
        <v>8</v>
      </c>
      <c r="B16" s="17" t="s">
        <v>23</v>
      </c>
      <c r="C16" s="16" t="s">
        <v>4</v>
      </c>
      <c r="D16" s="18">
        <f>ROUND(D11*0.1,2)</f>
        <v>51.73</v>
      </c>
      <c r="E16" s="18">
        <f>ROUND(E11*0.1,2)</f>
        <v>51.73</v>
      </c>
    </row>
    <row r="17" spans="1:5" ht="53.25" customHeight="1" x14ac:dyDescent="0.25">
      <c r="A17" s="19"/>
      <c r="B17" s="17" t="s">
        <v>24</v>
      </c>
      <c r="C17" s="16" t="s">
        <v>4</v>
      </c>
      <c r="D17" s="18">
        <v>0</v>
      </c>
      <c r="E17" s="18">
        <v>0</v>
      </c>
    </row>
    <row r="18" spans="1:5" x14ac:dyDescent="0.25">
      <c r="A18" s="10">
        <v>9</v>
      </c>
      <c r="B18" s="20" t="s">
        <v>8</v>
      </c>
      <c r="C18" s="16" t="s">
        <v>4</v>
      </c>
      <c r="D18" s="18">
        <f>ROUND((D11+D12+D13+D14+D15+D16+D17)*0.05,2)</f>
        <v>53.02</v>
      </c>
      <c r="E18" s="18">
        <f>ROUND((E11+E12+E13+E14+E15+E16+E17)*0.05,2)</f>
        <v>59.49</v>
      </c>
    </row>
    <row r="19" spans="1:5" x14ac:dyDescent="0.25">
      <c r="A19" s="16">
        <v>10</v>
      </c>
      <c r="B19" s="20" t="s">
        <v>9</v>
      </c>
      <c r="C19" s="16" t="s">
        <v>4</v>
      </c>
      <c r="D19" s="16">
        <f>ROUND((D11+D12+D13+D14+D15+D16+D17)*0.01,2)</f>
        <v>10.6</v>
      </c>
      <c r="E19" s="16">
        <f>ROUND((E11+E12+E13+E14+E15+E16+E17)*0.01,2)</f>
        <v>11.9</v>
      </c>
    </row>
    <row r="20" spans="1:5" ht="31.5" customHeight="1" x14ac:dyDescent="0.25">
      <c r="A20" s="10">
        <v>11</v>
      </c>
      <c r="B20" s="17" t="s">
        <v>13</v>
      </c>
      <c r="C20" s="16" t="s">
        <v>4</v>
      </c>
      <c r="D20" s="1">
        <f>ROUND((D11+D12+D13+D14+D15+D16+D18+D19+D17)*0.302,2)</f>
        <v>339.45</v>
      </c>
      <c r="E20" s="1">
        <f>ROUND((E11+E12+E13+E14+E15+E16+E18+E19+E17)*0.302,2)</f>
        <v>380.85</v>
      </c>
    </row>
    <row r="21" spans="1:5" ht="30" x14ac:dyDescent="0.25">
      <c r="A21" s="16"/>
      <c r="B21" s="17" t="s">
        <v>10</v>
      </c>
      <c r="C21" s="16"/>
      <c r="D21" s="18"/>
      <c r="E21" s="18"/>
    </row>
    <row r="22" spans="1:5" x14ac:dyDescent="0.25">
      <c r="A22" s="16"/>
      <c r="B22" s="21" t="s">
        <v>11</v>
      </c>
      <c r="C22" s="16" t="s">
        <v>4</v>
      </c>
      <c r="D22" s="18">
        <f>D11+D12+D13+D14+D15+D16+D18+D19+D20+D17</f>
        <v>1463.46</v>
      </c>
      <c r="E22" s="18">
        <f>E11+E12+E13+E14+E15+E16+E18+E19+E20+E17</f>
        <v>1641.9500000000003</v>
      </c>
    </row>
    <row r="23" spans="1:5" x14ac:dyDescent="0.25">
      <c r="A23" s="20"/>
      <c r="B23" s="21" t="s">
        <v>12</v>
      </c>
      <c r="C23" s="16" t="s">
        <v>4</v>
      </c>
      <c r="D23" s="18">
        <f>ROUND(D22*12,2)</f>
        <v>17561.52</v>
      </c>
      <c r="E23" s="18">
        <f t="shared" ref="E23" si="3">ROUND(E22*12,2)</f>
        <v>19703.400000000001</v>
      </c>
    </row>
    <row r="24" spans="1:5" ht="24" customHeight="1" x14ac:dyDescent="0.25">
      <c r="A24" s="20"/>
      <c r="B24" s="36" t="s">
        <v>14</v>
      </c>
      <c r="C24" s="37"/>
      <c r="D24" s="20"/>
      <c r="E24" s="20"/>
    </row>
    <row r="25" spans="1:5" x14ac:dyDescent="0.25">
      <c r="A25" s="20"/>
      <c r="B25" s="17" t="s">
        <v>25</v>
      </c>
      <c r="C25" s="16" t="s">
        <v>4</v>
      </c>
      <c r="D25" s="18">
        <f>ROUND(D23*0.069,2)</f>
        <v>1211.74</v>
      </c>
      <c r="E25" s="18">
        <f>ROUND(E23*0.069,2)</f>
        <v>1359.53</v>
      </c>
    </row>
    <row r="26" spans="1:5" ht="66" customHeight="1" x14ac:dyDescent="0.25">
      <c r="A26" s="20"/>
      <c r="B26" s="22" t="s">
        <v>16</v>
      </c>
      <c r="C26" s="23"/>
      <c r="D26" s="18"/>
      <c r="E26" s="18"/>
    </row>
    <row r="27" spans="1:5" ht="32.25" customHeight="1" x14ac:dyDescent="0.25">
      <c r="A27" s="20"/>
      <c r="B27" s="17" t="s">
        <v>26</v>
      </c>
      <c r="C27" s="16" t="s">
        <v>4</v>
      </c>
      <c r="D27" s="18">
        <f>ROUND(0.051*D23,2)</f>
        <v>895.64</v>
      </c>
      <c r="E27" s="18">
        <f>ROUND(0.051*E23,2)</f>
        <v>1004.87</v>
      </c>
    </row>
    <row r="28" spans="1:5" ht="66.75" customHeight="1" x14ac:dyDescent="0.25">
      <c r="A28" s="20"/>
      <c r="B28" s="22" t="s">
        <v>15</v>
      </c>
      <c r="C28" s="23"/>
      <c r="D28" s="20"/>
      <c r="E28" s="20"/>
    </row>
    <row r="29" spans="1:5" ht="49.5" customHeight="1" x14ac:dyDescent="0.25">
      <c r="A29" s="20"/>
      <c r="B29" s="17" t="s">
        <v>27</v>
      </c>
      <c r="C29" s="16" t="s">
        <v>4</v>
      </c>
      <c r="D29" s="18">
        <f>ROUND(0.025*D23,2)</f>
        <v>439.04</v>
      </c>
      <c r="E29" s="18">
        <f>ROUND(0.025*E23,2)</f>
        <v>492.59</v>
      </c>
    </row>
    <row r="30" spans="1:5" ht="68.25" customHeight="1" x14ac:dyDescent="0.25">
      <c r="A30" s="20"/>
      <c r="B30" s="22" t="s">
        <v>17</v>
      </c>
      <c r="C30" s="23"/>
      <c r="D30" s="20"/>
      <c r="E30" s="20"/>
    </row>
    <row r="31" spans="1:5" x14ac:dyDescent="0.25">
      <c r="A31" s="20"/>
      <c r="B31" s="20"/>
      <c r="C31" s="16" t="s">
        <v>4</v>
      </c>
      <c r="D31" s="18">
        <f>D23+D25+D27+D29</f>
        <v>20107.940000000002</v>
      </c>
      <c r="E31" s="18">
        <f>E23+E25+E27+E29</f>
        <v>22560.39</v>
      </c>
    </row>
    <row r="32" spans="1:5" ht="45" customHeight="1" x14ac:dyDescent="0.25">
      <c r="A32" s="20"/>
      <c r="B32" s="22" t="s">
        <v>28</v>
      </c>
      <c r="C32" s="23"/>
      <c r="D32" s="6">
        <v>25</v>
      </c>
      <c r="E32" s="7">
        <v>25</v>
      </c>
    </row>
    <row r="33" spans="1:5" ht="32.25" customHeight="1" x14ac:dyDescent="0.25">
      <c r="A33" s="20"/>
      <c r="B33" s="22" t="s">
        <v>29</v>
      </c>
      <c r="C33" s="23"/>
      <c r="D33" s="8">
        <f>ROUND(D31/D32,0)</f>
        <v>804</v>
      </c>
      <c r="E33" s="8">
        <f>ROUND(E31/E32,0)</f>
        <v>902</v>
      </c>
    </row>
    <row r="34" spans="1:5" ht="54" customHeight="1" x14ac:dyDescent="0.25">
      <c r="A34" s="20"/>
      <c r="B34" s="22" t="s">
        <v>30</v>
      </c>
      <c r="C34" s="23"/>
      <c r="D34" s="8">
        <v>804</v>
      </c>
      <c r="E34" s="8">
        <v>804</v>
      </c>
    </row>
    <row r="35" spans="1:5" ht="84.75" customHeight="1" x14ac:dyDescent="0.25">
      <c r="A35" s="20"/>
      <c r="B35" s="25" t="s">
        <v>31</v>
      </c>
      <c r="C35" s="26"/>
      <c r="D35" s="9">
        <f>ROUND(D33/D34,3)</f>
        <v>1</v>
      </c>
      <c r="E35" s="9">
        <f>ROUND(E33/E34,3)</f>
        <v>1.1220000000000001</v>
      </c>
    </row>
    <row r="36" spans="1:5" ht="66" customHeight="1" x14ac:dyDescent="0.25">
      <c r="A36" s="20"/>
      <c r="B36" s="22" t="s">
        <v>32</v>
      </c>
      <c r="C36" s="23"/>
      <c r="D36" s="8">
        <v>722</v>
      </c>
      <c r="E36" s="8">
        <v>722</v>
      </c>
    </row>
    <row r="37" spans="1:5" ht="48.75" customHeight="1" x14ac:dyDescent="0.25">
      <c r="A37" s="20"/>
      <c r="B37" s="22" t="s">
        <v>33</v>
      </c>
      <c r="C37" s="23"/>
      <c r="D37" s="8">
        <f>D34+D36</f>
        <v>1526</v>
      </c>
      <c r="E37" s="8">
        <f>E34+E36</f>
        <v>1526</v>
      </c>
    </row>
  </sheetData>
  <mergeCells count="18">
    <mergeCell ref="B28:C28"/>
    <mergeCell ref="B30:C30"/>
    <mergeCell ref="B36:C36"/>
    <mergeCell ref="B37:C37"/>
    <mergeCell ref="A3:E3"/>
    <mergeCell ref="B32:C32"/>
    <mergeCell ref="B33:C33"/>
    <mergeCell ref="B34:C34"/>
    <mergeCell ref="B35:C35"/>
    <mergeCell ref="A5:A7"/>
    <mergeCell ref="B5:B7"/>
    <mergeCell ref="C5:C7"/>
    <mergeCell ref="D5:E5"/>
    <mergeCell ref="D6:D7"/>
    <mergeCell ref="E6:E7"/>
    <mergeCell ref="B8:C8"/>
    <mergeCell ref="B24:C24"/>
    <mergeCell ref="B26:C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работы</vt:lpstr>
      <vt:lpstr>работы!Заголовки_для_печати</vt:lpstr>
      <vt:lpstr>работы!Область_печати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2018-07-05T13:28:21Z</dcterms:modified>
</cp:coreProperties>
</file>