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</sheets>
  <definedNames>
    <definedName name="_xlnm.Print_Titles" localSheetId="0">'5-6 дневная  неделя'!$A:$C,'5-6 дневная  неделя'!$6:$6</definedName>
    <definedName name="_xlnm.Print_Area" localSheetId="0">'5-6 дневная  неделя'!$A$1:$E$36</definedName>
  </definedNames>
  <calcPr calcId="145621"/>
</workbook>
</file>

<file path=xl/calcChain.xml><?xml version="1.0" encoding="utf-8"?>
<calcChain xmlns="http://schemas.openxmlformats.org/spreadsheetml/2006/main">
  <c r="E32" i="1" l="1"/>
  <c r="E34" i="1" s="1"/>
  <c r="D32" i="1"/>
  <c r="E36" i="1"/>
  <c r="D36" i="1"/>
  <c r="D34" i="1"/>
  <c r="E28" i="1" l="1"/>
  <c r="D28" i="1"/>
  <c r="E21" i="1" l="1"/>
  <c r="E15" i="1" l="1"/>
  <c r="D15" i="1"/>
  <c r="E10" i="1" l="1"/>
  <c r="D10" i="1"/>
  <c r="E13" i="1" l="1"/>
  <c r="D11" i="1" l="1"/>
  <c r="E11" i="1"/>
  <c r="D14" i="1" l="1"/>
  <c r="D12" i="1"/>
  <c r="E14" i="1"/>
  <c r="E12" i="1"/>
  <c r="E17" i="1" s="1"/>
  <c r="D18" i="1" l="1"/>
  <c r="E18" i="1"/>
  <c r="E19" i="1" s="1"/>
  <c r="E22" i="1" s="1"/>
  <c r="D17" i="1"/>
  <c r="D19" i="1" l="1"/>
  <c r="D21" i="1" s="1"/>
  <c r="D22" i="1" s="1"/>
  <c r="E26" i="1"/>
  <c r="E24" i="1"/>
  <c r="E30" i="1" s="1"/>
  <c r="D26" i="1" l="1"/>
  <c r="D24" i="1"/>
  <c r="D30" i="1" s="1"/>
</calcChain>
</file>

<file path=xl/sharedStrings.xml><?xml version="1.0" encoding="utf-8"?>
<sst xmlns="http://schemas.openxmlformats.org/spreadsheetml/2006/main" count="54" uniqueCount="39">
  <si>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</si>
  <si>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</si>
  <si>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</si>
  <si>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</si>
  <si>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</si>
  <si>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</si>
  <si>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</si>
  <si>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</si>
  <si>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</si>
  <si>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</si>
  <si>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</si>
  <si>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</si>
  <si>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</si>
  <si>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</si>
  <si>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</si>
  <si>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</si>
  <si>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</si>
  <si>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</si>
  <si>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</si>
  <si>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</si>
  <si>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</si>
  <si>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педагога-психолога</t>
  </si>
  <si>
    <t>0,2 % от ФОТ педагогов-психологов и учителей-логопедов (из расчёта ФОТ по субвенции на 2016 год)</t>
  </si>
  <si>
    <t>Итого затраты на оплату труда педагогов-психологов:</t>
  </si>
  <si>
    <t>Приложение №12</t>
  </si>
  <si>
    <t>Общеобразовательные организации -психолого-педагогическое консультирование обучающихся, их родителей (законных представителей) и педагогических работников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</si>
  <si>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</si>
  <si>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</si>
  <si>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</si>
  <si>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</si>
  <si>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</si>
  <si>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0,1 % от ФОТ педагогов-психологов и учителей-логопедов</t>
  </si>
  <si>
    <t>Средний объем муниицпального задания на одну общеобразовательную организацию,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</si>
  <si>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</si>
  <si>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</si>
  <si>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</si>
  <si>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</si>
  <si>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</si>
  <si>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 xml:space="preserve">(К=0,1 % *11163/7500) от ФОТ педагогов-психологов и учителей-логопедов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</si>
</sst>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77" zoomScaleNormal="90" zoomScaleSheetLayoutView="77" workbookViewId="0">
      <pane xSplit="3" ySplit="6" topLeftCell="D28" activePane="bottomRight" state="frozen"/>
      <selection pane="topRight" activeCell="D1" sqref="D1"/>
      <selection pane="bottomLeft" activeCell="A5" sqref="A5"/>
      <selection pane="bottomRight" activeCell="D35" sqref="D35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s="15" customFormat="1" ht="18.75" x14ac:dyDescent="0.3">
      <c r="E1" s="16" t="s">
        <v>24</v>
      </c>
      <c r="F1" s="16"/>
      <c r="G1" s="16"/>
      <c r="H1" s="16"/>
      <c r="I1" s="16"/>
    </row>
    <row r="2" spans="1:15" s="17" customFormat="1" ht="18.75" x14ac:dyDescent="0.3">
      <c r="K2" s="16"/>
      <c r="L2" s="16"/>
      <c r="M2" s="16"/>
      <c r="N2" s="16"/>
      <c r="O2" s="16"/>
    </row>
    <row r="3" spans="1:15" s="17" customFormat="1" ht="39" customHeight="1" x14ac:dyDescent="0.3">
      <c r="A3" s="18" t="s">
        <v>25</v>
      </c>
      <c r="B3" s="18"/>
      <c r="C3" s="18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15" customFormat="1" x14ac:dyDescent="0.25"/>
    <row r="6" spans="1:15" ht="38.25" customHeight="1" x14ac:dyDescent="0.25">
      <c r="A6" s="11" t="s">
        <v>0</v>
      </c>
      <c r="B6" s="13" t="s">
        <v>1</v>
      </c>
      <c r="C6" s="13" t="s">
        <v>2</v>
      </c>
      <c r="D6" s="13" t="s">
        <v>18</v>
      </c>
      <c r="E6" s="13" t="s">
        <v>19</v>
      </c>
    </row>
    <row r="7" spans="1:15" ht="30" customHeight="1" x14ac:dyDescent="0.25">
      <c r="A7" s="4"/>
      <c r="B7" s="20" t="s">
        <v>21</v>
      </c>
      <c r="C7" s="21"/>
      <c r="D7" s="7"/>
      <c r="E7" s="7"/>
    </row>
    <row r="8" spans="1:15" ht="43.5" customHeight="1" x14ac:dyDescent="0.25">
      <c r="A8" s="6">
        <v>1</v>
      </c>
      <c r="B8" s="22" t="s">
        <v>17</v>
      </c>
      <c r="C8" s="23" t="s">
        <v>16</v>
      </c>
      <c r="D8" s="8">
        <v>18</v>
      </c>
      <c r="E8" s="9">
        <v>18</v>
      </c>
    </row>
    <row r="9" spans="1:15" ht="43.5" customHeight="1" x14ac:dyDescent="0.25">
      <c r="A9" s="3">
        <v>2</v>
      </c>
      <c r="B9" s="24" t="s">
        <v>20</v>
      </c>
      <c r="C9" s="25" t="s">
        <v>3</v>
      </c>
      <c r="D9" s="14">
        <v>0.5</v>
      </c>
      <c r="E9" s="14">
        <v>0.5</v>
      </c>
    </row>
    <row r="10" spans="1:15" ht="30" x14ac:dyDescent="0.25">
      <c r="A10" s="3">
        <v>3</v>
      </c>
      <c r="B10" s="24" t="s">
        <v>4</v>
      </c>
      <c r="C10" s="25" t="s">
        <v>5</v>
      </c>
      <c r="D10" s="5">
        <f>ROUND(D9*8216,2)</f>
        <v>4108</v>
      </c>
      <c r="E10" s="5">
        <f>ROUND(E9*8216,2)</f>
        <v>4108</v>
      </c>
    </row>
    <row r="11" spans="1:15" ht="30" x14ac:dyDescent="0.25">
      <c r="A11" s="3">
        <v>4</v>
      </c>
      <c r="B11" s="24" t="s">
        <v>26</v>
      </c>
      <c r="C11" s="25" t="s">
        <v>5</v>
      </c>
      <c r="D11" s="5">
        <f>ROUND(D10*0.3,2)</f>
        <v>1232.4000000000001</v>
      </c>
      <c r="E11" s="5">
        <f t="shared" ref="E11" si="0">ROUND(E10*0.3,2)</f>
        <v>1232.4000000000001</v>
      </c>
    </row>
    <row r="12" spans="1:15" ht="45" x14ac:dyDescent="0.25">
      <c r="A12" s="3">
        <v>5</v>
      </c>
      <c r="B12" s="24" t="s">
        <v>27</v>
      </c>
      <c r="C12" s="25" t="s">
        <v>5</v>
      </c>
      <c r="D12" s="5">
        <f>ROUND((D10+D11)*0.3,2)</f>
        <v>1602.12</v>
      </c>
      <c r="E12" s="5">
        <f t="shared" ref="E12" si="1">ROUND((E10+E11)*0.3,2)</f>
        <v>1602.12</v>
      </c>
    </row>
    <row r="13" spans="1:15" ht="30" x14ac:dyDescent="0.25">
      <c r="A13" s="12">
        <v>6</v>
      </c>
      <c r="B13" s="24" t="s">
        <v>28</v>
      </c>
      <c r="C13" s="25" t="s">
        <v>5</v>
      </c>
      <c r="D13" s="5"/>
      <c r="E13" s="5">
        <f>ROUND((E10*0.25),1)</f>
        <v>1027</v>
      </c>
    </row>
    <row r="14" spans="1:15" ht="30" x14ac:dyDescent="0.25">
      <c r="A14" s="3">
        <v>7</v>
      </c>
      <c r="B14" s="24" t="s">
        <v>6</v>
      </c>
      <c r="C14" s="25" t="s">
        <v>5</v>
      </c>
      <c r="D14" s="5">
        <f>ROUND((D10+D11)*0.2,2)</f>
        <v>1068.08</v>
      </c>
      <c r="E14" s="5">
        <f t="shared" ref="E14" si="2">ROUND((E10+E11)*0.2,2)</f>
        <v>1068.08</v>
      </c>
    </row>
    <row r="15" spans="1:15" ht="45" x14ac:dyDescent="0.25">
      <c r="A15" s="3">
        <v>8</v>
      </c>
      <c r="B15" s="24" t="s">
        <v>29</v>
      </c>
      <c r="C15" s="25" t="s">
        <v>5</v>
      </c>
      <c r="D15" s="5">
        <f>ROUND(D10*0.1,2)</f>
        <v>410.8</v>
      </c>
      <c r="E15" s="5">
        <f>ROUND(E10*0.1,2)</f>
        <v>410.8</v>
      </c>
    </row>
    <row r="16" spans="1:15" ht="30" x14ac:dyDescent="0.25">
      <c r="A16" s="12"/>
      <c r="B16" s="24" t="s">
        <v>30</v>
      </c>
      <c r="C16" s="25" t="s">
        <v>5</v>
      </c>
      <c r="D16" s="5">
        <v>0</v>
      </c>
      <c r="E16" s="5">
        <v>0</v>
      </c>
    </row>
    <row r="17" spans="1:5" x14ac:dyDescent="0.25">
      <c r="A17" s="3">
        <v>9</v>
      </c>
      <c r="B17" s="26" t="s">
        <v>7</v>
      </c>
      <c r="C17" s="25" t="s">
        <v>5</v>
      </c>
      <c r="D17" s="5">
        <f>ROUND((D10+D11+D12+D14+D15+D13+D16)*0.05,2)</f>
        <v>421.07</v>
      </c>
      <c r="E17" s="5">
        <f>ROUND((E10+E11+E12+E14+E15+E13+E16)*0.05,2)</f>
        <v>472.42</v>
      </c>
    </row>
    <row r="18" spans="1:5" x14ac:dyDescent="0.25">
      <c r="A18" s="3">
        <v>10</v>
      </c>
      <c r="B18" s="26" t="s">
        <v>8</v>
      </c>
      <c r="C18" s="25" t="s">
        <v>5</v>
      </c>
      <c r="D18" s="3">
        <f>ROUND((D10+D11+D12+D14+D15+D13+D16)*0.01,2)</f>
        <v>84.21</v>
      </c>
      <c r="E18" s="12">
        <f>ROUND((E10+E11+E12+E14+E15+E13+E16)*0.01,2)</f>
        <v>94.48</v>
      </c>
    </row>
    <row r="19" spans="1:5" ht="31.5" customHeight="1" x14ac:dyDescent="0.25">
      <c r="A19" s="3">
        <v>11</v>
      </c>
      <c r="B19" s="24" t="s">
        <v>11</v>
      </c>
      <c r="C19" s="25" t="s">
        <v>5</v>
      </c>
      <c r="D19" s="10">
        <f>ROUND((D10+D11+D12+D14+D15+D17+D18+D13+D16)*0.302,2)</f>
        <v>2695.86</v>
      </c>
      <c r="E19" s="10">
        <f>ROUND((E10+E11+E12+E14+E15+E17+E18+E13+E16)*0.302,2)</f>
        <v>3024.62</v>
      </c>
    </row>
    <row r="20" spans="1:5" ht="30" x14ac:dyDescent="0.25">
      <c r="A20" s="3"/>
      <c r="B20" s="24" t="s">
        <v>23</v>
      </c>
      <c r="C20" s="25"/>
      <c r="D20" s="5"/>
      <c r="E20" s="5"/>
    </row>
    <row r="21" spans="1:5" x14ac:dyDescent="0.25">
      <c r="A21" s="3"/>
      <c r="B21" s="27" t="s">
        <v>9</v>
      </c>
      <c r="C21" s="25" t="s">
        <v>5</v>
      </c>
      <c r="D21" s="5">
        <f>D10+D11+D12+D14+D15+D17+D18+D19+D16</f>
        <v>11622.539999999999</v>
      </c>
      <c r="E21" s="5">
        <f>E10+E11+E12+E14+E15+E17+E18+E19+E16+E13</f>
        <v>13039.919999999998</v>
      </c>
    </row>
    <row r="22" spans="1:5" x14ac:dyDescent="0.25">
      <c r="A22" s="1"/>
      <c r="B22" s="27" t="s">
        <v>10</v>
      </c>
      <c r="C22" s="25" t="s">
        <v>5</v>
      </c>
      <c r="D22" s="5">
        <f>ROUND(D21*12,2)</f>
        <v>139470.48000000001</v>
      </c>
      <c r="E22" s="5">
        <f t="shared" ref="E22" si="3">ROUND(E21*12,2)</f>
        <v>156479.04000000001</v>
      </c>
    </row>
    <row r="23" spans="1:5" ht="19.5" customHeight="1" x14ac:dyDescent="0.25">
      <c r="A23" s="1"/>
      <c r="B23" s="28" t="s">
        <v>12</v>
      </c>
      <c r="C23" s="29"/>
      <c r="D23" s="1"/>
      <c r="E23" s="1"/>
    </row>
    <row r="24" spans="1:5" ht="45" x14ac:dyDescent="0.25">
      <c r="A24" s="1"/>
      <c r="B24" s="24" t="s">
        <v>22</v>
      </c>
      <c r="C24" s="25" t="s">
        <v>5</v>
      </c>
      <c r="D24" s="5">
        <f>ROUND(D22*0.002,2)</f>
        <v>278.94</v>
      </c>
      <c r="E24" s="5">
        <f>ROUND(E22*0.002,2)</f>
        <v>312.95999999999998</v>
      </c>
    </row>
    <row r="25" spans="1:5" ht="66" customHeight="1" x14ac:dyDescent="0.25">
      <c r="A25" s="1"/>
      <c r="B25" s="30" t="s">
        <v>14</v>
      </c>
      <c r="C25" s="31"/>
      <c r="D25" s="5"/>
      <c r="E25" s="5"/>
    </row>
    <row r="26" spans="1:5" ht="45" customHeight="1" x14ac:dyDescent="0.25">
      <c r="A26" s="1"/>
      <c r="B26" s="24" t="s">
        <v>31</v>
      </c>
      <c r="C26" s="25" t="s">
        <v>5</v>
      </c>
      <c r="D26" s="5">
        <f>ROUND(0.001*D22,2)</f>
        <v>139.47</v>
      </c>
      <c r="E26" s="5">
        <f>ROUND(0.001*E22,2)</f>
        <v>156.47999999999999</v>
      </c>
    </row>
    <row r="27" spans="1:5" ht="66.75" customHeight="1" x14ac:dyDescent="0.25">
      <c r="A27" s="1"/>
      <c r="B27" s="30" t="s">
        <v>13</v>
      </c>
      <c r="C27" s="31"/>
      <c r="D27" s="1"/>
      <c r="E27" s="1"/>
    </row>
    <row r="28" spans="1:5" ht="30" x14ac:dyDescent="0.25">
      <c r="A28" s="1"/>
      <c r="B28" s="24" t="s">
        <v>38</v>
      </c>
      <c r="C28" s="25" t="s">
        <v>5</v>
      </c>
      <c r="D28" s="5">
        <f>ROUND(0.00149*D22,2)</f>
        <v>207.81</v>
      </c>
      <c r="E28" s="5">
        <f>ROUND(0.00149*E22,2)</f>
        <v>233.15</v>
      </c>
    </row>
    <row r="29" spans="1:5" ht="68.25" customHeight="1" x14ac:dyDescent="0.25">
      <c r="A29" s="1"/>
      <c r="B29" s="30" t="s">
        <v>15</v>
      </c>
      <c r="C29" s="31"/>
      <c r="D29" s="1"/>
      <c r="E29" s="1"/>
    </row>
    <row r="30" spans="1:5" x14ac:dyDescent="0.25">
      <c r="A30" s="1"/>
      <c r="B30" s="26"/>
      <c r="C30" s="25" t="s">
        <v>5</v>
      </c>
      <c r="D30" s="5">
        <f>D22+D24+D26+D28</f>
        <v>140096.70000000001</v>
      </c>
      <c r="E30" s="5">
        <f>E22+E24+E26+E28</f>
        <v>157181.63</v>
      </c>
    </row>
    <row r="31" spans="1:5" ht="28.5" customHeight="1" x14ac:dyDescent="0.25">
      <c r="A31" s="1"/>
      <c r="B31" s="30" t="s">
        <v>32</v>
      </c>
      <c r="C31" s="31"/>
      <c r="D31" s="35">
        <v>297</v>
      </c>
      <c r="E31" s="36">
        <v>115</v>
      </c>
    </row>
    <row r="32" spans="1:5" ht="22.5" customHeight="1" x14ac:dyDescent="0.25">
      <c r="A32" s="1"/>
      <c r="B32" s="30" t="s">
        <v>33</v>
      </c>
      <c r="C32" s="31"/>
      <c r="D32" s="37">
        <f>ROUND(D30/D31,0)-1</f>
        <v>471</v>
      </c>
      <c r="E32" s="37">
        <f>ROUND(E30/E31,0)-1</f>
        <v>1366</v>
      </c>
    </row>
    <row r="33" spans="1:5" ht="42" customHeight="1" x14ac:dyDescent="0.25">
      <c r="A33" s="1"/>
      <c r="B33" s="30" t="s">
        <v>34</v>
      </c>
      <c r="C33" s="31"/>
      <c r="D33" s="37">
        <v>471</v>
      </c>
      <c r="E33" s="37">
        <v>471</v>
      </c>
    </row>
    <row r="34" spans="1:5" ht="94.5" customHeight="1" x14ac:dyDescent="0.25">
      <c r="A34" s="1"/>
      <c r="B34" s="32" t="s">
        <v>35</v>
      </c>
      <c r="C34" s="33"/>
      <c r="D34" s="38">
        <f>ROUND(D32/D33,3)</f>
        <v>1</v>
      </c>
      <c r="E34" s="38">
        <f>ROUND(E32/E33,3)</f>
        <v>2.9</v>
      </c>
    </row>
    <row r="35" spans="1:5" ht="44.25" customHeight="1" x14ac:dyDescent="0.25">
      <c r="A35" s="1"/>
      <c r="B35" s="34" t="s">
        <v>36</v>
      </c>
      <c r="C35" s="34"/>
      <c r="D35" s="37">
        <v>153</v>
      </c>
      <c r="E35" s="37">
        <v>153</v>
      </c>
    </row>
    <row r="36" spans="1:5" ht="30" customHeight="1" x14ac:dyDescent="0.25">
      <c r="A36" s="1"/>
      <c r="B36" s="34" t="s">
        <v>37</v>
      </c>
      <c r="C36" s="34"/>
      <c r="D36" s="37">
        <f>D33+D35</f>
        <v>624</v>
      </c>
      <c r="E36" s="37">
        <f>E33+E35</f>
        <v>624</v>
      </c>
    </row>
  </sheetData>
  <mergeCells count="12">
    <mergeCell ref="B35:C35"/>
    <mergeCell ref="B36:C36"/>
    <mergeCell ref="A3:E3"/>
    <mergeCell ref="B31:C31"/>
    <mergeCell ref="B32:C32"/>
    <mergeCell ref="B33:C33"/>
    <mergeCell ref="B34:C34"/>
    <mergeCell ref="B29:C29"/>
    <mergeCell ref="B7:C7"/>
    <mergeCell ref="B27:C27"/>
    <mergeCell ref="B23:C23"/>
    <mergeCell ref="B25:C25"/>
  </mergeCells>
  <printOptions horizontalCentered="1"/>
  <pageMargins left="0.31496062992125984" right="0.11811023622047245" top="0.55118110236220474" bottom="0.55118110236220474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2018-07-17T07:47:09Z</dcterms:modified>
</cp:coreProperties>
</file>